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4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<sst xmlns="http://schemas.openxmlformats.org/spreadsheetml/2006/main" count="106" uniqueCount="52">
  <si>
    <t>Allegato A.1.1</t>
  </si>
  <si>
    <t>dato da inserire</t>
  </si>
  <si>
    <r>
      <t>CONDIZIONI D’ACCESSO ALLA RIDUZIONE DEGLI ONERI D’URBANIZZAZIONE: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12"/>
        <rFont val="Arial"/>
        <family val="2"/>
      </rPr>
      <t>Per gli interventi di nuova costruzione e di ristrutturazione con demolizione e ricostruzione:</t>
    </r>
    <r>
      <rPr>
        <b/>
        <sz val="9"/>
        <color indexed="10"/>
        <rFont val="Arial"/>
        <family val="2"/>
      </rPr>
      <t xml:space="preserve">
 adozione di sistemi di riscaldamento centralizzato negli edifici con più di 5 unità abitative
 adozione di sistemi di contabilizzazione del calore per singola unità immobiliare;
 adozione di sistemi di registrazione dei consumi con obbligo di disponibilità all’accesso in lettura remota da parte dell’Amministrazione comunale, ai fini del sistema di controllo e di monitoraggio
</t>
    </r>
    <r>
      <rPr>
        <b/>
        <sz val="9"/>
        <color indexed="12"/>
        <rFont val="Arial"/>
        <family val="2"/>
      </rPr>
      <t>per interventi di recupero sottotetti:</t>
    </r>
    <r>
      <rPr>
        <sz val="9"/>
        <color indexed="10"/>
        <rFont val="Arial"/>
        <family val="2"/>
      </rPr>
      <t xml:space="preserve">
</t>
    </r>
    <r>
      <rPr>
        <b/>
        <sz val="9"/>
        <color indexed="10"/>
        <rFont val="Arial"/>
        <family val="2"/>
      </rPr>
      <t xml:space="preserve"> obbligo di realizzazione di copertura ventilata</t>
    </r>
  </si>
  <si>
    <t>Contributo dovuto</t>
  </si>
  <si>
    <t>URB. PRIMARIA</t>
  </si>
  <si>
    <t>URB. SECONDARIA</t>
  </si>
  <si>
    <t>1° Spezzata di sconto ( 83 - 97 )</t>
  </si>
  <si>
    <t>%</t>
  </si>
  <si>
    <t>Percentuale calcolata rispetto ai limiti</t>
  </si>
  <si>
    <t>introdotti da disposizioni regionali.</t>
  </si>
  <si>
    <t>da grafico Allegato 5.1 alla %</t>
  </si>
  <si>
    <t>di riduzione corrisponde la seguente percentuale di sconto</t>
  </si>
  <si>
    <t>PUNTO  A,1</t>
  </si>
  <si>
    <t>RIDUZIONE DEGLI ONERI DI URBANIZZAZIONE PER LA PRODUZIONE DI ENERGIA TERMICA</t>
  </si>
  <si>
    <t>Sconto di 3 € / mq. + il 14 % della riduzione di cui al punto A</t>
  </si>
  <si>
    <t>PUNTO  B.1.1</t>
  </si>
  <si>
    <r>
      <t xml:space="preserve">interventi che prevedano la copertura, mediante impianto solare termico, di almeno il </t>
    </r>
    <r>
      <rPr>
        <b/>
        <sz val="9"/>
        <color indexed="10"/>
        <rFont val="Arial"/>
        <family val="2"/>
      </rPr>
      <t>60%</t>
    </r>
    <r>
      <rPr>
        <b/>
        <sz val="9"/>
        <color indexed="12"/>
        <rFont val="Arial"/>
        <family val="2"/>
      </rPr>
      <t xml:space="preserve"> (sessanta per cento), ovvero il</t>
    </r>
    <r>
      <rPr>
        <b/>
        <sz val="9"/>
        <color indexed="10"/>
        <rFont val="Arial"/>
        <family val="2"/>
      </rPr>
      <t xml:space="preserve"> 30%</t>
    </r>
    <r>
      <rPr>
        <b/>
        <sz val="9"/>
        <color indexed="12"/>
        <rFont val="Arial"/>
        <family val="2"/>
      </rPr>
      <t xml:space="preserve"> (trenta per cento) in </t>
    </r>
    <r>
      <rPr>
        <b/>
        <sz val="9"/>
        <color indexed="10"/>
        <rFont val="Arial"/>
        <family val="2"/>
      </rPr>
      <t>zona A e nuclei assimilati</t>
    </r>
    <r>
      <rPr>
        <b/>
        <sz val="9"/>
        <color indexed="12"/>
        <rFont val="Arial"/>
        <family val="2"/>
      </rPr>
      <t xml:space="preserve"> (art 50 NTA del PRG), del fabbisogno di energia primaria per la produzione di</t>
    </r>
    <r>
      <rPr>
        <b/>
        <sz val="9"/>
        <color indexed="10"/>
        <rFont val="Arial"/>
        <family val="2"/>
      </rPr>
      <t xml:space="preserve"> acqua calda sanitaria</t>
    </r>
  </si>
  <si>
    <t>Sconto di + il 10 % della riduzione di cui al punto A</t>
  </si>
  <si>
    <t>PUNTO  B.1.2</t>
  </si>
  <si>
    <t>N.B.  I punti B1.1  e  B1.2  non sono cumulabili</t>
  </si>
  <si>
    <t>Allegato A.1.2</t>
  </si>
  <si>
    <t>Edifici ad uso diverso dalla residenza</t>
  </si>
  <si>
    <t>ATTIVITA' COMMERCIALI DIREZIONALI E PRODUTTIVE</t>
  </si>
  <si>
    <r>
      <t xml:space="preserve">CONDIZIONI D’ACCESSO ALLA RIDUZIONE DEGLI ONERI D’URBANIZZAZIONE:
Per gli interventi di nuova costruzione e di ristrutturazione con demolizione e ricostruzione:
 </t>
    </r>
    <r>
      <rPr>
        <b/>
        <sz val="9"/>
        <color indexed="10"/>
        <rFont val="Arial"/>
        <family val="2"/>
      </rPr>
      <t>adozione di sistemi di riscaldamento centralizzato negli edifici con più di 5 unità abitative
 adozione di sistemi di contabilizzazione del calore per singola unità immobiliare;
 adozione di sistemi di registrazione dei consumi con obbligo di disponibilità all’accesso in lettura remota da parte dell’Amministrazione comunale, ai fini del sistema di controllo e di monitoraggio</t>
    </r>
  </si>
  <si>
    <t>MQ. DI S.L.P. INDUSTRIA</t>
  </si>
  <si>
    <t>MQ. DI S.L.P. COMMERCIO</t>
  </si>
  <si>
    <t>PUNTO  A</t>
  </si>
  <si>
    <t>RIDUZIONE DEGLI ONERI DI URBANIZZAZIONE PER LA REALIZZAZIONE DI IMPIANTI FOTOVOLTAICI</t>
  </si>
  <si>
    <t>Sconto di 4 € / mq. + il 7,5 % della riduzione di cui al punto A</t>
  </si>
  <si>
    <t>PUNTO  B.2</t>
  </si>
  <si>
    <t>MQ. DI S.L.P. ALBERGO</t>
  </si>
  <si>
    <t>MQ. DI S.L.P. CULTURALI</t>
  </si>
  <si>
    <t>MQ. DI S.L.P. SPORTIVE</t>
  </si>
  <si>
    <t>MQ. DI S.L.P. SPETTACOLO</t>
  </si>
  <si>
    <t>Edifici ad uso residenziale e alberghiero</t>
  </si>
  <si>
    <t>MQ. DI S.L.P. RESIDENZIALE</t>
  </si>
  <si>
    <t>ATTIVITA'  CULTURALI, SPORTIVE E DI SPETTACOLO</t>
  </si>
  <si>
    <r>
      <t xml:space="preserve">prevista la realizzazione di impianti fotovoltaici con potenza di picco per unità di superficie lorda del fabbricato non inferiore a </t>
    </r>
    <r>
      <rPr>
        <b/>
        <u val="singleAccounting"/>
        <sz val="9"/>
        <color indexed="10"/>
        <rFont val="Arial"/>
        <family val="2"/>
      </rPr>
      <t xml:space="preserve">4 W/m2 </t>
    </r>
    <r>
      <rPr>
        <b/>
        <u val="singleAccounting"/>
        <sz val="9"/>
        <color indexed="21"/>
        <rFont val="Arial"/>
        <family val="2"/>
      </rPr>
      <t>o per impianti di potenza di picco</t>
    </r>
    <r>
      <rPr>
        <b/>
        <u val="singleAccounting"/>
        <sz val="9"/>
        <color indexed="10"/>
        <rFont val="Arial"/>
        <family val="2"/>
      </rPr>
      <t xml:space="preserve"> &gt; 20 Kw</t>
    </r>
    <r>
      <rPr>
        <b/>
        <u val="singleAccounting"/>
        <sz val="9"/>
        <color indexed="21"/>
        <rFont val="Arial"/>
        <family val="2"/>
      </rPr>
      <t xml:space="preserve"> </t>
    </r>
  </si>
  <si>
    <r>
      <t>RIDUZIONE DEGLI ONERI DI URBANIZZAZIONE PER LA PRODUZIONE DI ENERGIA TERMICA</t>
    </r>
    <r>
      <rPr>
        <b/>
        <sz val="9"/>
        <color indexed="10"/>
        <rFont val="Arial"/>
        <family val="2"/>
      </rPr>
      <t xml:space="preserve"> </t>
    </r>
  </si>
  <si>
    <t>EpglTOT limite</t>
  </si>
  <si>
    <t>2° Spezzata di sconto ( 45 - 83 )</t>
  </si>
  <si>
    <t>3° Spezzata di sconto ( 0 - 45 )</t>
  </si>
  <si>
    <t>RIDUZIONE DEGLI ONERI DI URBANIZZAZIONE SULLA BASE DELL'Epgl TOT</t>
  </si>
  <si>
    <t>Sconto sulla base dell'Epgl,TOT sul Contributo dovuto</t>
  </si>
  <si>
    <t>Epgl,TOT Limite</t>
  </si>
  <si>
    <t>Epgl,TOT limite</t>
  </si>
  <si>
    <t>RIDUZIONE DEGLI ONERI DI URBANIZZAZIONE SULLA BASE DELL'Epgl,TOT</t>
  </si>
  <si>
    <r>
      <t xml:space="preserve">Epgl,TOT di progetto </t>
    </r>
    <r>
      <rPr>
        <sz val="9"/>
        <rFont val="Arial"/>
        <family val="2"/>
      </rPr>
      <t xml:space="preserve"> </t>
    </r>
  </si>
  <si>
    <t xml:space="preserve">Epgl,TOT di progetto </t>
  </si>
  <si>
    <t>Epgl,TOT di progetto</t>
  </si>
  <si>
    <t>Valore limite dell'indice di prestazione globale dell'edificio da confrontare con l'Epgl,TOT di progetto</t>
  </si>
  <si>
    <r>
      <t xml:space="preserve"> interventi che prevedano l’utilizzo di pompe di calore reversibili, geotermiche o ad acqua di falda, purché l’edificio l’edificio consegua una </t>
    </r>
    <r>
      <rPr>
        <b/>
        <sz val="9"/>
        <color indexed="10"/>
        <rFont val="Arial"/>
        <family val="2"/>
      </rPr>
      <t>riduzione di almeno il 40% del valore dell’Epgl, TOT</t>
    </r>
    <r>
      <rPr>
        <b/>
        <sz val="9"/>
        <color indexed="12"/>
        <rFont val="Arial"/>
        <family val="2"/>
      </rPr>
      <t xml:space="preserve"> rispetto al valore di legge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</si>
</sst>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  <numFmt numFmtId="166" formatCode="_-* #,##0.00_-;\-* #,##0.00_-;_-* &quot;-&quot;_-;_-@_-"/>
    <numFmt numFmtId="167" formatCode="#,##0.00_ ;\-#,##0.00\ "/>
    <numFmt numFmtId="168" formatCode="_-[$€-2]\ * #,##0.00_-;\-[$€-2]\ * #,##0.00_-;_-[$€-2]\ * &quot;-&quot;??_-;_-@_-"/>
  </numFmts>
  <fonts count="69">
    <font>
      <sz val="10"/>
      <name val="Arial"/>
      <family val="0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Accounting"/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21"/>
      <name val="Arial"/>
      <family val="2"/>
    </font>
    <font>
      <u val="singleAccounting"/>
      <sz val="9"/>
      <color indexed="21"/>
      <name val="Arial"/>
      <family val="2"/>
    </font>
    <font>
      <sz val="9"/>
      <color indexed="21"/>
      <name val="Arial"/>
      <family val="2"/>
    </font>
    <font>
      <b/>
      <i/>
      <sz val="9"/>
      <color indexed="21"/>
      <name val="Arial"/>
      <family val="2"/>
    </font>
    <font>
      <b/>
      <u val="singleAccounting"/>
      <sz val="9"/>
      <color indexed="21"/>
      <name val="Arial"/>
      <family val="2"/>
    </font>
    <font>
      <b/>
      <u val="singleAccounting"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165" fontId="0" fillId="0" borderId="0" applyFont="0" applyFill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5" fontId="6" fillId="0" borderId="0" xfId="42" applyFont="1" applyAlignment="1">
      <alignment/>
    </xf>
    <xf numFmtId="0" fontId="9" fillId="0" borderId="0" xfId="0" applyFont="1" applyAlignment="1">
      <alignment/>
    </xf>
    <xf numFmtId="165" fontId="9" fillId="0" borderId="0" xfId="42" applyFont="1" applyAlignment="1" applyProtection="1">
      <alignment/>
      <protection/>
    </xf>
    <xf numFmtId="41" fontId="11" fillId="0" borderId="10" xfId="45" applyNumberFormat="1" applyFont="1" applyBorder="1" applyAlignment="1">
      <alignment horizontal="left"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34" borderId="13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164" fontId="13" fillId="0" borderId="0" xfId="0" applyNumberFormat="1" applyFont="1" applyAlignment="1">
      <alignment/>
    </xf>
    <xf numFmtId="43" fontId="13" fillId="0" borderId="0" xfId="44" applyFont="1" applyAlignment="1">
      <alignment/>
    </xf>
    <xf numFmtId="0" fontId="13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3" fontId="7" fillId="35" borderId="15" xfId="44" applyFont="1" applyFill="1" applyBorder="1" applyAlignment="1" applyProtection="1">
      <alignment/>
      <protection locked="0"/>
    </xf>
    <xf numFmtId="41" fontId="7" fillId="0" borderId="10" xfId="45" applyNumberFormat="1" applyFont="1" applyBorder="1" applyAlignment="1">
      <alignment horizontal="left"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1" fontId="3" fillId="0" borderId="0" xfId="45" applyNumberFormat="1" applyFont="1" applyBorder="1" applyAlignment="1">
      <alignment horizontal="left"/>
    </xf>
    <xf numFmtId="41" fontId="7" fillId="0" borderId="0" xfId="45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43" fontId="7" fillId="0" borderId="0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65" fontId="13" fillId="0" borderId="0" xfId="42" applyFont="1" applyAlignment="1">
      <alignment/>
    </xf>
    <xf numFmtId="166" fontId="13" fillId="0" borderId="0" xfId="0" applyNumberFormat="1" applyFont="1" applyBorder="1" applyAlignment="1">
      <alignment/>
    </xf>
    <xf numFmtId="166" fontId="1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/>
    </xf>
    <xf numFmtId="43" fontId="13" fillId="35" borderId="0" xfId="44" applyFont="1" applyFill="1" applyAlignment="1" applyProtection="1">
      <alignment/>
      <protection locked="0"/>
    </xf>
    <xf numFmtId="43" fontId="7" fillId="0" borderId="0" xfId="44" applyFont="1" applyAlignment="1">
      <alignment horizontal="center"/>
    </xf>
    <xf numFmtId="0" fontId="13" fillId="0" borderId="17" xfId="0" applyFont="1" applyBorder="1" applyAlignment="1">
      <alignment/>
    </xf>
    <xf numFmtId="43" fontId="2" fillId="35" borderId="18" xfId="0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167" fontId="13" fillId="0" borderId="19" xfId="44" applyNumberFormat="1" applyFont="1" applyBorder="1" applyAlignment="1">
      <alignment/>
    </xf>
    <xf numFmtId="0" fontId="7" fillId="0" borderId="19" xfId="0" applyFont="1" applyBorder="1" applyAlignment="1">
      <alignment/>
    </xf>
    <xf numFmtId="39" fontId="7" fillId="35" borderId="14" xfId="44" applyNumberFormat="1" applyFont="1" applyFill="1" applyBorder="1" applyAlignment="1" applyProtection="1">
      <alignment/>
      <protection/>
    </xf>
    <xf numFmtId="0" fontId="13" fillId="0" borderId="20" xfId="0" applyFont="1" applyBorder="1" applyAlignment="1">
      <alignment/>
    </xf>
    <xf numFmtId="43" fontId="2" fillId="35" borderId="21" xfId="0" applyNumberFormat="1" applyFont="1" applyFill="1" applyBorder="1" applyAlignment="1">
      <alignment/>
    </xf>
    <xf numFmtId="41" fontId="2" fillId="0" borderId="10" xfId="45" applyNumberFormat="1" applyFont="1" applyBorder="1" applyAlignment="1">
      <alignment horizontal="left"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65" fontId="14" fillId="0" borderId="0" xfId="42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wrapText="1"/>
    </xf>
    <xf numFmtId="43" fontId="7" fillId="0" borderId="0" xfId="44" applyFont="1" applyFill="1" applyBorder="1" applyAlignment="1" applyProtection="1">
      <alignment/>
      <protection locked="0"/>
    </xf>
    <xf numFmtId="43" fontId="13" fillId="0" borderId="19" xfId="44" applyFont="1" applyBorder="1" applyAlignment="1">
      <alignment/>
    </xf>
    <xf numFmtId="41" fontId="17" fillId="0" borderId="10" xfId="45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165" fontId="19" fillId="0" borderId="0" xfId="42" applyFont="1" applyAlignment="1">
      <alignment/>
    </xf>
    <xf numFmtId="44" fontId="19" fillId="0" borderId="0" xfId="42" applyNumberFormat="1" applyFont="1" applyAlignment="1">
      <alignment/>
    </xf>
    <xf numFmtId="0" fontId="7" fillId="0" borderId="0" xfId="0" applyFont="1" applyFill="1" applyBorder="1" applyAlignment="1">
      <alignment horizontal="right"/>
    </xf>
    <xf numFmtId="165" fontId="19" fillId="0" borderId="0" xfId="42" applyFont="1" applyAlignment="1">
      <alignment horizontal="left"/>
    </xf>
    <xf numFmtId="0" fontId="3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5" fontId="24" fillId="0" borderId="0" xfId="42" applyFont="1" applyAlignment="1">
      <alignment/>
    </xf>
    <xf numFmtId="10" fontId="24" fillId="0" borderId="0" xfId="0" applyNumberFormat="1" applyFont="1" applyAlignment="1">
      <alignment/>
    </xf>
    <xf numFmtId="165" fontId="24" fillId="0" borderId="0" xfId="42" applyFont="1" applyAlignment="1">
      <alignment horizontal="left"/>
    </xf>
    <xf numFmtId="0" fontId="7" fillId="0" borderId="0" xfId="0" applyFont="1" applyAlignment="1">
      <alignment wrapText="1"/>
    </xf>
    <xf numFmtId="0" fontId="25" fillId="33" borderId="2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5" fontId="29" fillId="0" borderId="0" xfId="42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165" fontId="31" fillId="0" borderId="0" xfId="42" applyFont="1" applyAlignment="1">
      <alignment/>
    </xf>
    <xf numFmtId="0" fontId="33" fillId="0" borderId="0" xfId="0" applyFont="1" applyAlignment="1">
      <alignment/>
    </xf>
    <xf numFmtId="165" fontId="33" fillId="0" borderId="0" xfId="42" applyFont="1" applyAlignment="1" applyProtection="1">
      <alignment/>
      <protection/>
    </xf>
    <xf numFmtId="165" fontId="33" fillId="0" borderId="0" xfId="42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165" fontId="34" fillId="0" borderId="0" xfId="42" applyFont="1" applyAlignment="1" applyProtection="1">
      <alignment/>
      <protection/>
    </xf>
    <xf numFmtId="165" fontId="34" fillId="0" borderId="0" xfId="42" applyFont="1" applyAlignment="1">
      <alignment/>
    </xf>
    <xf numFmtId="0" fontId="33" fillId="0" borderId="0" xfId="42" applyNumberFormat="1" applyFont="1" applyAlignment="1" applyProtection="1">
      <alignment/>
      <protection/>
    </xf>
    <xf numFmtId="44" fontId="33" fillId="0" borderId="0" xfId="42" applyNumberFormat="1" applyFont="1" applyAlignment="1">
      <alignment/>
    </xf>
    <xf numFmtId="0" fontId="13" fillId="0" borderId="0" xfId="0" applyFont="1" applyFill="1" applyBorder="1" applyAlignment="1">
      <alignment/>
    </xf>
    <xf numFmtId="43" fontId="13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43" fontId="4" fillId="0" borderId="1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3" fontId="2" fillId="0" borderId="24" xfId="0" applyNumberFormat="1" applyFont="1" applyBorder="1" applyAlignment="1">
      <alignment/>
    </xf>
    <xf numFmtId="0" fontId="13" fillId="0" borderId="25" xfId="0" applyFont="1" applyBorder="1" applyAlignment="1">
      <alignment/>
    </xf>
    <xf numFmtId="43" fontId="2" fillId="0" borderId="26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3" fontId="4" fillId="0" borderId="27" xfId="0" applyNumberFormat="1" applyFont="1" applyBorder="1" applyAlignment="1">
      <alignment horizontal="center"/>
    </xf>
    <xf numFmtId="43" fontId="4" fillId="0" borderId="28" xfId="0" applyNumberFormat="1" applyFont="1" applyBorder="1" applyAlignment="1">
      <alignment horizontal="center"/>
    </xf>
    <xf numFmtId="43" fontId="4" fillId="0" borderId="23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165" fontId="29" fillId="0" borderId="0" xfId="42" applyFont="1" applyAlignment="1">
      <alignment horizontal="center"/>
    </xf>
    <xf numFmtId="165" fontId="13" fillId="0" borderId="0" xfId="42" applyFont="1" applyAlignment="1">
      <alignment horizontal="center"/>
    </xf>
    <xf numFmtId="43" fontId="7" fillId="0" borderId="0" xfId="44" applyFont="1" applyAlignment="1">
      <alignment horizontal="center"/>
    </xf>
    <xf numFmtId="2" fontId="2" fillId="35" borderId="29" xfId="0" applyNumberFormat="1" applyFont="1" applyFill="1" applyBorder="1" applyAlignment="1" applyProtection="1">
      <alignment horizontal="center"/>
      <protection locked="0"/>
    </xf>
    <xf numFmtId="2" fontId="2" fillId="35" borderId="30" xfId="0" applyNumberFormat="1" applyFont="1" applyFill="1" applyBorder="1" applyAlignment="1" applyProtection="1">
      <alignment horizontal="center"/>
      <protection locked="0"/>
    </xf>
    <xf numFmtId="2" fontId="2" fillId="35" borderId="31" xfId="0" applyNumberFormat="1" applyFont="1" applyFill="1" applyBorder="1" applyAlignment="1" applyProtection="1">
      <alignment horizontal="center"/>
      <protection locked="0"/>
    </xf>
    <xf numFmtId="2" fontId="2" fillId="35" borderId="32" xfId="0" applyNumberFormat="1" applyFont="1" applyFill="1" applyBorder="1" applyAlignment="1" applyProtection="1">
      <alignment horizontal="center"/>
      <protection locked="0"/>
    </xf>
    <xf numFmtId="2" fontId="2" fillId="35" borderId="33" xfId="0" applyNumberFormat="1" applyFont="1" applyFill="1" applyBorder="1" applyAlignment="1" applyProtection="1">
      <alignment horizontal="center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1" fillId="0" borderId="0" xfId="0" applyFont="1" applyBorder="1" applyAlignment="1">
      <alignment vertic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7" fillId="0" borderId="0" xfId="0" applyFont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7</xdr:row>
      <xdr:rowOff>85725</xdr:rowOff>
    </xdr:from>
    <xdr:to>
      <xdr:col>1</xdr:col>
      <xdr:colOff>733425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1133475" y="1495425"/>
          <a:ext cx="1076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16</xdr:row>
      <xdr:rowOff>95250</xdr:rowOff>
    </xdr:from>
    <xdr:to>
      <xdr:col>7</xdr:col>
      <xdr:colOff>266700</xdr:colOff>
      <xdr:row>24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5124450" y="2876550"/>
          <a:ext cx="2733675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25</xdr:row>
      <xdr:rowOff>104775</xdr:rowOff>
    </xdr:from>
    <xdr:to>
      <xdr:col>2</xdr:col>
      <xdr:colOff>762000</xdr:colOff>
      <xdr:row>26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2266950" y="5800725"/>
          <a:ext cx="914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76200</xdr:rowOff>
    </xdr:from>
    <xdr:to>
      <xdr:col>2</xdr:col>
      <xdr:colOff>733425</xdr:colOff>
      <xdr:row>28</xdr:row>
      <xdr:rowOff>76200</xdr:rowOff>
    </xdr:to>
    <xdr:sp>
      <xdr:nvSpPr>
        <xdr:cNvPr id="4" name="Line 4"/>
        <xdr:cNvSpPr>
          <a:spLocks/>
        </xdr:cNvSpPr>
      </xdr:nvSpPr>
      <xdr:spPr>
        <a:xfrm>
          <a:off x="2619375" y="6210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81</xdr:row>
      <xdr:rowOff>76200</xdr:rowOff>
    </xdr:from>
    <xdr:to>
      <xdr:col>6</xdr:col>
      <xdr:colOff>466725</xdr:colOff>
      <xdr:row>85</xdr:row>
      <xdr:rowOff>133350</xdr:rowOff>
    </xdr:to>
    <xdr:sp>
      <xdr:nvSpPr>
        <xdr:cNvPr id="5" name="Line 6"/>
        <xdr:cNvSpPr>
          <a:spLocks/>
        </xdr:cNvSpPr>
      </xdr:nvSpPr>
      <xdr:spPr>
        <a:xfrm flipV="1">
          <a:off x="5200650" y="15925800"/>
          <a:ext cx="22479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86</xdr:row>
      <xdr:rowOff>76200</xdr:rowOff>
    </xdr:from>
    <xdr:to>
      <xdr:col>2</xdr:col>
      <xdr:colOff>828675</xdr:colOff>
      <xdr:row>87</xdr:row>
      <xdr:rowOff>85725</xdr:rowOff>
    </xdr:to>
    <xdr:sp>
      <xdr:nvSpPr>
        <xdr:cNvPr id="6" name="Line 7"/>
        <xdr:cNvSpPr>
          <a:spLocks/>
        </xdr:cNvSpPr>
      </xdr:nvSpPr>
      <xdr:spPr>
        <a:xfrm flipH="1">
          <a:off x="2457450" y="16725900"/>
          <a:ext cx="7905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89</xdr:row>
      <xdr:rowOff>76200</xdr:rowOff>
    </xdr:from>
    <xdr:to>
      <xdr:col>2</xdr:col>
      <xdr:colOff>838200</xdr:colOff>
      <xdr:row>89</xdr:row>
      <xdr:rowOff>76200</xdr:rowOff>
    </xdr:to>
    <xdr:sp>
      <xdr:nvSpPr>
        <xdr:cNvPr id="7" name="Line 8"/>
        <xdr:cNvSpPr>
          <a:spLocks/>
        </xdr:cNvSpPr>
      </xdr:nvSpPr>
      <xdr:spPr>
        <a:xfrm>
          <a:off x="2533650" y="171640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148</xdr:row>
      <xdr:rowOff>47625</xdr:rowOff>
    </xdr:from>
    <xdr:to>
      <xdr:col>5</xdr:col>
      <xdr:colOff>971550</xdr:colOff>
      <xdr:row>150</xdr:row>
      <xdr:rowOff>66675</xdr:rowOff>
    </xdr:to>
    <xdr:sp>
      <xdr:nvSpPr>
        <xdr:cNvPr id="8" name="Line 11"/>
        <xdr:cNvSpPr>
          <a:spLocks/>
        </xdr:cNvSpPr>
      </xdr:nvSpPr>
      <xdr:spPr>
        <a:xfrm flipV="1">
          <a:off x="5076825" y="27498675"/>
          <a:ext cx="9144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151</xdr:row>
      <xdr:rowOff>76200</xdr:rowOff>
    </xdr:from>
    <xdr:to>
      <xdr:col>2</xdr:col>
      <xdr:colOff>790575</xdr:colOff>
      <xdr:row>152</xdr:row>
      <xdr:rowOff>66675</xdr:rowOff>
    </xdr:to>
    <xdr:sp>
      <xdr:nvSpPr>
        <xdr:cNvPr id="9" name="Line 12"/>
        <xdr:cNvSpPr>
          <a:spLocks/>
        </xdr:cNvSpPr>
      </xdr:nvSpPr>
      <xdr:spPr>
        <a:xfrm flipH="1">
          <a:off x="2381250" y="27984450"/>
          <a:ext cx="828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1743075</xdr:colOff>
      <xdr:row>31</xdr:row>
      <xdr:rowOff>104775</xdr:rowOff>
    </xdr:from>
    <xdr:to>
      <xdr:col>6</xdr:col>
      <xdr:colOff>542925</xdr:colOff>
      <xdr:row>36</xdr:row>
      <xdr:rowOff>85725</xdr:rowOff>
    </xdr:to>
    <xdr:sp>
      <xdr:nvSpPr>
        <xdr:cNvPr id="10" name="AutoShape 14"/>
        <xdr:cNvSpPr>
          <a:spLocks/>
        </xdr:cNvSpPr>
      </xdr:nvSpPr>
      <xdr:spPr>
        <a:xfrm>
          <a:off x="6762750" y="6781800"/>
          <a:ext cx="762000" cy="771525"/>
        </a:xfrm>
        <a:prstGeom prst="up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1790700</xdr:colOff>
      <xdr:row>93</xdr:row>
      <xdr:rowOff>47625</xdr:rowOff>
    </xdr:from>
    <xdr:to>
      <xdr:col>6</xdr:col>
      <xdr:colOff>590550</xdr:colOff>
      <xdr:row>98</xdr:row>
      <xdr:rowOff>28575</xdr:rowOff>
    </xdr:to>
    <xdr:sp>
      <xdr:nvSpPr>
        <xdr:cNvPr id="11" name="AutoShape 16"/>
        <xdr:cNvSpPr>
          <a:spLocks/>
        </xdr:cNvSpPr>
      </xdr:nvSpPr>
      <xdr:spPr>
        <a:xfrm>
          <a:off x="6810375" y="17735550"/>
          <a:ext cx="762000" cy="742950"/>
        </a:xfrm>
        <a:prstGeom prst="up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1743075</xdr:colOff>
      <xdr:row>158</xdr:row>
      <xdr:rowOff>104775</xdr:rowOff>
    </xdr:from>
    <xdr:to>
      <xdr:col>6</xdr:col>
      <xdr:colOff>542925</xdr:colOff>
      <xdr:row>163</xdr:row>
      <xdr:rowOff>95250</xdr:rowOff>
    </xdr:to>
    <xdr:sp>
      <xdr:nvSpPr>
        <xdr:cNvPr id="12" name="AutoShape 18"/>
        <xdr:cNvSpPr>
          <a:spLocks/>
        </xdr:cNvSpPr>
      </xdr:nvSpPr>
      <xdr:spPr>
        <a:xfrm>
          <a:off x="6762750" y="29051250"/>
          <a:ext cx="762000" cy="752475"/>
        </a:xfrm>
        <a:prstGeom prst="up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67</xdr:row>
      <xdr:rowOff>85725</xdr:rowOff>
    </xdr:from>
    <xdr:to>
      <xdr:col>1</xdr:col>
      <xdr:colOff>733425</xdr:colOff>
      <xdr:row>68</xdr:row>
      <xdr:rowOff>95250</xdr:rowOff>
    </xdr:to>
    <xdr:sp>
      <xdr:nvSpPr>
        <xdr:cNvPr id="13" name="Line 1"/>
        <xdr:cNvSpPr>
          <a:spLocks/>
        </xdr:cNvSpPr>
      </xdr:nvSpPr>
      <xdr:spPr>
        <a:xfrm flipH="1" flipV="1">
          <a:off x="1133475" y="12649200"/>
          <a:ext cx="1076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131</xdr:row>
      <xdr:rowOff>76200</xdr:rowOff>
    </xdr:from>
    <xdr:to>
      <xdr:col>1</xdr:col>
      <xdr:colOff>733425</xdr:colOff>
      <xdr:row>132</xdr:row>
      <xdr:rowOff>95250</xdr:rowOff>
    </xdr:to>
    <xdr:sp>
      <xdr:nvSpPr>
        <xdr:cNvPr id="14" name="Line 1"/>
        <xdr:cNvSpPr>
          <a:spLocks/>
        </xdr:cNvSpPr>
      </xdr:nvSpPr>
      <xdr:spPr>
        <a:xfrm flipH="1" flipV="1">
          <a:off x="1133475" y="23926800"/>
          <a:ext cx="1076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5"/>
  <sheetViews>
    <sheetView tabSelected="1" zoomScale="110" zoomScaleNormal="110" zoomScalePageLayoutView="0" workbookViewId="0" topLeftCell="A1">
      <selection activeCell="J42" sqref="J42"/>
    </sheetView>
  </sheetViews>
  <sheetFormatPr defaultColWidth="9.140625" defaultRowHeight="12.75"/>
  <cols>
    <col min="1" max="1" width="22.140625" style="12" customWidth="1"/>
    <col min="2" max="2" width="14.140625" style="12" customWidth="1"/>
    <col min="3" max="3" width="13.28125" style="12" customWidth="1"/>
    <col min="4" max="4" width="9.28125" style="12" bestFit="1" customWidth="1"/>
    <col min="5" max="5" width="16.421875" style="12" customWidth="1"/>
    <col min="6" max="6" width="29.421875" style="12" customWidth="1"/>
    <col min="7" max="7" width="9.140625" style="12" customWidth="1"/>
    <col min="8" max="8" width="11.57421875" style="12" bestFit="1" customWidth="1"/>
    <col min="9" max="9" width="9.140625" style="12" customWidth="1"/>
    <col min="10" max="10" width="12.28125" style="12" customWidth="1"/>
    <col min="11" max="16384" width="9.140625" style="12" customWidth="1"/>
  </cols>
  <sheetData>
    <row r="1" spans="1:6" ht="18" thickBot="1">
      <c r="A1" s="82" t="s">
        <v>0</v>
      </c>
      <c r="B1" s="83" t="s">
        <v>34</v>
      </c>
      <c r="C1" s="84"/>
      <c r="D1" s="84"/>
      <c r="E1" s="10"/>
      <c r="F1" s="11"/>
    </row>
    <row r="3" spans="1:2" ht="25.5" customHeight="1">
      <c r="A3" s="134" t="s">
        <v>45</v>
      </c>
      <c r="B3" s="135"/>
    </row>
    <row r="4" spans="1:2" ht="11.25">
      <c r="A4" s="125">
        <v>30</v>
      </c>
      <c r="B4" s="126"/>
    </row>
    <row r="5" spans="1:2" ht="11.25">
      <c r="A5" s="127"/>
      <c r="B5" s="128"/>
    </row>
    <row r="6" spans="1:2" ht="11.25">
      <c r="A6" s="127"/>
      <c r="B6" s="128"/>
    </row>
    <row r="7" spans="1:8" s="13" customFormat="1" ht="21.75" customHeight="1">
      <c r="A7" s="129"/>
      <c r="B7" s="130"/>
      <c r="C7" s="13" t="s">
        <v>50</v>
      </c>
      <c r="D7" s="12"/>
      <c r="E7" s="12"/>
      <c r="F7" s="12"/>
      <c r="G7" s="12"/>
      <c r="H7" s="12"/>
    </row>
    <row r="9" spans="3:4" ht="11.25">
      <c r="C9" s="14" t="s">
        <v>1</v>
      </c>
      <c r="D9" s="15"/>
    </row>
    <row r="11" ht="11.25">
      <c r="C11" s="16"/>
    </row>
    <row r="12" ht="11.25">
      <c r="C12" s="16"/>
    </row>
    <row r="14" spans="3:5" ht="11.25">
      <c r="C14" s="18"/>
      <c r="E14" s="13"/>
    </row>
    <row r="15" spans="3:10" ht="11.25">
      <c r="C15" s="18"/>
      <c r="E15" s="13"/>
      <c r="F15" s="19" t="s">
        <v>30</v>
      </c>
      <c r="G15" s="20"/>
      <c r="H15" s="21">
        <v>100</v>
      </c>
      <c r="J15" s="107"/>
    </row>
    <row r="16" spans="1:8" ht="13.5" thickBot="1">
      <c r="A16" s="9" t="s">
        <v>42</v>
      </c>
      <c r="B16" s="22"/>
      <c r="C16" s="23"/>
      <c r="D16" s="24"/>
      <c r="E16" s="24"/>
      <c r="F16" s="19" t="s">
        <v>35</v>
      </c>
      <c r="G16" s="20"/>
      <c r="H16" s="21">
        <v>100</v>
      </c>
    </row>
    <row r="17" spans="1:8" ht="13.5" thickTop="1">
      <c r="A17" s="25"/>
      <c r="B17" s="26"/>
      <c r="C17" s="27"/>
      <c r="D17" s="28"/>
      <c r="E17" s="28"/>
      <c r="F17" s="19"/>
      <c r="G17" s="20"/>
      <c r="H17" s="29"/>
    </row>
    <row r="18" spans="1:6" ht="123" customHeight="1">
      <c r="A18" s="136" t="s">
        <v>2</v>
      </c>
      <c r="B18" s="136"/>
      <c r="C18" s="136"/>
      <c r="D18" s="136"/>
      <c r="E18" s="136"/>
      <c r="F18" s="136"/>
    </row>
    <row r="19" spans="1:6" ht="16.5" customHeight="1">
      <c r="A19" s="1"/>
      <c r="B19" s="30"/>
      <c r="C19" s="30"/>
      <c r="D19" s="30"/>
      <c r="E19" s="30"/>
      <c r="F19" s="31"/>
    </row>
    <row r="20" spans="1:3" ht="13.5">
      <c r="A20" s="91" t="s">
        <v>3</v>
      </c>
      <c r="B20" s="92"/>
      <c r="C20" s="92"/>
    </row>
    <row r="21" spans="1:3" ht="13.5">
      <c r="A21" s="92" t="s">
        <v>4</v>
      </c>
      <c r="B21" s="122">
        <f>+H16*3*23.97+H15*124.5</f>
        <v>19641</v>
      </c>
      <c r="C21" s="122"/>
    </row>
    <row r="22" spans="1:3" ht="13.5">
      <c r="A22" s="92"/>
      <c r="B22" s="93"/>
      <c r="C22" s="92"/>
    </row>
    <row r="23" spans="1:8" ht="13.5">
      <c r="A23" s="92" t="s">
        <v>5</v>
      </c>
      <c r="B23" s="122">
        <f>+H16*3*38.02+H15*101.44</f>
        <v>21550</v>
      </c>
      <c r="C23" s="122"/>
      <c r="H23" s="33"/>
    </row>
    <row r="24" spans="2:8" ht="11.25">
      <c r="B24" s="32"/>
      <c r="H24" s="34"/>
    </row>
    <row r="25" spans="2:6" ht="11.25">
      <c r="B25" s="123"/>
      <c r="C25" s="123"/>
      <c r="D25" s="34"/>
      <c r="F25" s="34"/>
    </row>
    <row r="26" spans="4:8" ht="12" thickBot="1">
      <c r="D26" s="14" t="s">
        <v>1</v>
      </c>
      <c r="E26" s="15"/>
      <c r="F26" s="34"/>
      <c r="H26" s="35" t="s">
        <v>6</v>
      </c>
    </row>
    <row r="27" spans="4:10" ht="11.25">
      <c r="D27" s="34"/>
      <c r="E27" s="36"/>
      <c r="F27" s="34"/>
      <c r="G27" s="18"/>
      <c r="H27" s="37">
        <v>83</v>
      </c>
      <c r="I27" s="118">
        <v>10</v>
      </c>
      <c r="J27" s="119"/>
    </row>
    <row r="28" spans="1:10" ht="11.25">
      <c r="A28" s="81" t="s">
        <v>47</v>
      </c>
      <c r="B28" s="38">
        <v>15</v>
      </c>
      <c r="C28" s="36" t="s">
        <v>7</v>
      </c>
      <c r="D28" s="124">
        <f>+B28/B29*100</f>
        <v>50</v>
      </c>
      <c r="E28" s="12" t="s">
        <v>8</v>
      </c>
      <c r="H28" s="40">
        <v>97</v>
      </c>
      <c r="I28" s="110">
        <v>5</v>
      </c>
      <c r="J28" s="120"/>
    </row>
    <row r="29" spans="1:10" ht="18.75" customHeight="1" thickBot="1">
      <c r="A29" s="81" t="s">
        <v>44</v>
      </c>
      <c r="B29" s="17">
        <f>+A4</f>
        <v>30</v>
      </c>
      <c r="D29" s="124"/>
      <c r="E29" s="12" t="s">
        <v>9</v>
      </c>
      <c r="H29" s="41">
        <f>+D28</f>
        <v>50</v>
      </c>
      <c r="I29" s="112">
        <f>+I27+(I28-I27)*(H29-H27)/(H28-H27)</f>
        <v>21.785714285714285</v>
      </c>
      <c r="J29" s="113"/>
    </row>
    <row r="31" spans="1:7" ht="11.25">
      <c r="A31" s="42" t="s">
        <v>10</v>
      </c>
      <c r="B31" s="43">
        <f>+D28</f>
        <v>50</v>
      </c>
      <c r="C31" s="44" t="s">
        <v>11</v>
      </c>
      <c r="D31" s="44"/>
      <c r="E31" s="44"/>
      <c r="F31" s="44"/>
      <c r="G31" s="45">
        <f>IF(AND(D28&gt;H27,D28&lt;=H28),I29,(IF(AND(D28&gt;H33,D28&lt;=H34),I35,(IF(AND(D28&gt;=0,D28&lt;=H33),I38,(IF(AND(D28&gt;H28,D28&lt;=100),0,"30,00")))))))</f>
        <v>27.36842105263158</v>
      </c>
    </row>
    <row r="32" ht="12" thickBot="1">
      <c r="H32" s="35" t="s">
        <v>40</v>
      </c>
    </row>
    <row r="33" spans="8:10" ht="11.25">
      <c r="H33" s="37">
        <v>45</v>
      </c>
      <c r="I33" s="118">
        <v>30</v>
      </c>
      <c r="J33" s="121"/>
    </row>
    <row r="34" spans="8:10" ht="11.25">
      <c r="H34" s="46">
        <v>83</v>
      </c>
      <c r="I34" s="110">
        <v>10</v>
      </c>
      <c r="J34" s="111"/>
    </row>
    <row r="35" spans="1:10" ht="14.25" thickBot="1">
      <c r="A35" s="94" t="s">
        <v>43</v>
      </c>
      <c r="B35" s="95"/>
      <c r="C35" s="92"/>
      <c r="D35" s="92"/>
      <c r="E35" s="96" t="s">
        <v>12</v>
      </c>
      <c r="H35" s="41">
        <f>+D28</f>
        <v>50</v>
      </c>
      <c r="I35" s="112">
        <f>+I33+(I34-I33)*(H35-H33)/(H34-H33)</f>
        <v>27.36842105263158</v>
      </c>
      <c r="J35" s="113"/>
    </row>
    <row r="36" spans="1:5" ht="13.5">
      <c r="A36" s="95" t="s">
        <v>4</v>
      </c>
      <c r="B36" s="97">
        <f>+B21*G31%</f>
        <v>5375.4315789473685</v>
      </c>
      <c r="C36" s="92"/>
      <c r="D36" s="92"/>
      <c r="E36" s="92"/>
    </row>
    <row r="37" spans="1:8" ht="14.25" thickBot="1">
      <c r="A37" s="95"/>
      <c r="B37" s="97"/>
      <c r="C37" s="92"/>
      <c r="D37" s="92"/>
      <c r="E37" s="92"/>
      <c r="H37" s="35" t="s">
        <v>41</v>
      </c>
    </row>
    <row r="38" spans="1:10" ht="14.25" thickBot="1">
      <c r="A38" s="95" t="s">
        <v>5</v>
      </c>
      <c r="B38" s="97">
        <f>+B23*G31%</f>
        <v>5897.894736842106</v>
      </c>
      <c r="C38" s="92"/>
      <c r="D38" s="92"/>
      <c r="E38" s="92"/>
      <c r="H38" s="47">
        <f>+D28</f>
        <v>50</v>
      </c>
      <c r="I38" s="114">
        <v>30</v>
      </c>
      <c r="J38" s="115"/>
    </row>
    <row r="40" spans="1:6" ht="13.5" thickBot="1">
      <c r="A40" s="48" t="s">
        <v>13</v>
      </c>
      <c r="B40" s="22"/>
      <c r="C40" s="23"/>
      <c r="D40" s="24"/>
      <c r="E40" s="24"/>
      <c r="F40" s="24"/>
    </row>
    <row r="41" ht="12" thickTop="1"/>
    <row r="43" spans="1:10" ht="12.75">
      <c r="A43" s="3" t="s">
        <v>14</v>
      </c>
      <c r="B43" s="4"/>
      <c r="C43" s="4"/>
      <c r="E43" s="5" t="s">
        <v>15</v>
      </c>
      <c r="F43" s="116" t="s">
        <v>16</v>
      </c>
      <c r="G43" s="116"/>
      <c r="H43" s="116"/>
      <c r="I43" s="116"/>
      <c r="J43" s="116"/>
    </row>
    <row r="44" spans="1:10" ht="13.5">
      <c r="A44" s="98" t="s">
        <v>4</v>
      </c>
      <c r="B44" s="99">
        <f>1.5*H16+1.5*H15+B36*14%</f>
        <v>1052.5604210526317</v>
      </c>
      <c r="C44" s="4"/>
      <c r="D44" s="4"/>
      <c r="E44" s="2"/>
      <c r="F44" s="116"/>
      <c r="G44" s="116"/>
      <c r="H44" s="116"/>
      <c r="I44" s="116"/>
      <c r="J44" s="116"/>
    </row>
    <row r="45" spans="1:10" ht="13.5">
      <c r="A45" s="98"/>
      <c r="B45" s="100"/>
      <c r="C45" s="4"/>
      <c r="D45" s="4"/>
      <c r="E45" s="2"/>
      <c r="F45" s="116"/>
      <c r="G45" s="116"/>
      <c r="H45" s="116"/>
      <c r="I45" s="116"/>
      <c r="J45" s="116"/>
    </row>
    <row r="46" spans="1:10" ht="13.5">
      <c r="A46" s="98" t="s">
        <v>5</v>
      </c>
      <c r="B46" s="99">
        <f>1.5*H16+1.5*H15+B38*14%</f>
        <v>1125.705263157895</v>
      </c>
      <c r="C46" s="4"/>
      <c r="D46" s="4"/>
      <c r="E46" s="2"/>
      <c r="F46" s="116"/>
      <c r="G46" s="116"/>
      <c r="H46" s="116"/>
      <c r="I46" s="116"/>
      <c r="J46" s="116"/>
    </row>
    <row r="47" spans="1:5" ht="12">
      <c r="A47" s="4"/>
      <c r="B47" s="6"/>
      <c r="C47" s="4"/>
      <c r="D47" s="4"/>
      <c r="E47" s="2"/>
    </row>
    <row r="48" spans="1:5" ht="12">
      <c r="A48" s="2"/>
      <c r="B48" s="2"/>
      <c r="C48" s="2"/>
      <c r="D48" s="2"/>
      <c r="E48" s="2"/>
    </row>
    <row r="49" spans="1:10" ht="12.75">
      <c r="A49" s="3" t="s">
        <v>17</v>
      </c>
      <c r="B49" s="4"/>
      <c r="C49" s="4"/>
      <c r="E49" s="5" t="s">
        <v>18</v>
      </c>
      <c r="F49" s="116" t="s">
        <v>51</v>
      </c>
      <c r="G49" s="137"/>
      <c r="H49" s="137"/>
      <c r="I49" s="137"/>
      <c r="J49" s="137"/>
    </row>
    <row r="50" spans="1:10" ht="13.5">
      <c r="A50" s="98" t="s">
        <v>4</v>
      </c>
      <c r="B50" s="100">
        <f>IF(D28&lt;60,+B36*10%,0)</f>
        <v>537.5431578947369</v>
      </c>
      <c r="C50" s="4"/>
      <c r="D50" s="4"/>
      <c r="E50" s="2"/>
      <c r="F50" s="137"/>
      <c r="G50" s="137"/>
      <c r="H50" s="137"/>
      <c r="I50" s="137"/>
      <c r="J50" s="137"/>
    </row>
    <row r="51" spans="1:10" ht="13.5">
      <c r="A51" s="98"/>
      <c r="B51" s="100"/>
      <c r="C51" s="4"/>
      <c r="D51" s="4"/>
      <c r="E51" s="2"/>
      <c r="F51" s="137"/>
      <c r="G51" s="137"/>
      <c r="H51" s="137"/>
      <c r="I51" s="137"/>
      <c r="J51" s="137"/>
    </row>
    <row r="52" spans="1:10" ht="13.5">
      <c r="A52" s="98" t="s">
        <v>5</v>
      </c>
      <c r="B52" s="100">
        <f>IF(D28&lt;60,+B38*10%,0)</f>
        <v>589.7894736842106</v>
      </c>
      <c r="C52" s="4"/>
      <c r="D52" s="4"/>
      <c r="E52" s="2"/>
      <c r="F52" s="137"/>
      <c r="G52" s="137"/>
      <c r="H52" s="137"/>
      <c r="I52" s="137"/>
      <c r="J52" s="137"/>
    </row>
    <row r="53" spans="1:10" ht="11.25">
      <c r="A53" s="13"/>
      <c r="B53" s="51"/>
      <c r="C53" s="13"/>
      <c r="D53" s="13"/>
      <c r="F53" s="137"/>
      <c r="G53" s="137"/>
      <c r="H53" s="137"/>
      <c r="I53" s="137"/>
      <c r="J53" s="137"/>
    </row>
    <row r="55" ht="11.25">
      <c r="A55" s="20" t="s">
        <v>19</v>
      </c>
    </row>
    <row r="56" spans="3:5" ht="11.25">
      <c r="C56" s="18"/>
      <c r="E56" s="13"/>
    </row>
    <row r="57" spans="3:5" ht="11.25">
      <c r="C57" s="18"/>
      <c r="E57" s="13"/>
    </row>
    <row r="58" spans="3:5" ht="12" thickBot="1">
      <c r="C58" s="18"/>
      <c r="E58" s="13"/>
    </row>
    <row r="59" spans="1:6" ht="18" thickBot="1">
      <c r="A59" s="82" t="s">
        <v>20</v>
      </c>
      <c r="B59" s="83" t="s">
        <v>21</v>
      </c>
      <c r="C59" s="84"/>
      <c r="D59" s="84"/>
      <c r="E59" s="84"/>
      <c r="F59" s="85"/>
    </row>
    <row r="60" spans="1:6" s="55" customFormat="1" ht="11.25">
      <c r="A60" s="52"/>
      <c r="B60" s="53"/>
      <c r="C60" s="54"/>
      <c r="D60" s="54"/>
      <c r="E60" s="54"/>
      <c r="F60" s="54"/>
    </row>
    <row r="61" spans="1:6" ht="15">
      <c r="A61" s="86"/>
      <c r="B61" s="89" t="s">
        <v>22</v>
      </c>
      <c r="C61" s="88"/>
      <c r="D61" s="88"/>
      <c r="E61" s="88"/>
      <c r="F61" s="87"/>
    </row>
    <row r="62" ht="11.25">
      <c r="F62" s="60"/>
    </row>
    <row r="63" spans="1:2" ht="12" customHeight="1">
      <c r="A63" s="134" t="s">
        <v>39</v>
      </c>
      <c r="B63" s="135"/>
    </row>
    <row r="64" spans="1:2" ht="11.25">
      <c r="A64" s="125">
        <v>25</v>
      </c>
      <c r="B64" s="126"/>
    </row>
    <row r="65" spans="1:2" ht="11.25">
      <c r="A65" s="127"/>
      <c r="B65" s="128"/>
    </row>
    <row r="66" spans="1:2" ht="11.25">
      <c r="A66" s="127"/>
      <c r="B66" s="128"/>
    </row>
    <row r="67" spans="1:3" ht="21" customHeight="1">
      <c r="A67" s="129"/>
      <c r="B67" s="130"/>
      <c r="C67" s="13" t="s">
        <v>50</v>
      </c>
    </row>
    <row r="69" spans="3:4" ht="11.25">
      <c r="C69" s="14" t="s">
        <v>1</v>
      </c>
      <c r="D69" s="15"/>
    </row>
    <row r="70" ht="11.25">
      <c r="C70" s="16"/>
    </row>
    <row r="71" ht="11.25">
      <c r="C71" s="16"/>
    </row>
    <row r="72" ht="11.25">
      <c r="C72" s="16"/>
    </row>
    <row r="75" spans="1:5" ht="13.5" thickBot="1">
      <c r="A75" s="9" t="s">
        <v>46</v>
      </c>
      <c r="B75" s="22"/>
      <c r="C75" s="23"/>
      <c r="D75" s="24"/>
      <c r="E75" s="24"/>
    </row>
    <row r="76" spans="1:9" ht="101.25" customHeight="1" thickTop="1">
      <c r="A76" s="136" t="s">
        <v>23</v>
      </c>
      <c r="B76" s="136"/>
      <c r="C76" s="136"/>
      <c r="D76" s="136"/>
      <c r="E76" s="136"/>
      <c r="F76" s="136"/>
      <c r="I76" s="108"/>
    </row>
    <row r="77" spans="1:9" ht="11.25">
      <c r="A77" s="1"/>
      <c r="B77" s="1"/>
      <c r="C77" s="1"/>
      <c r="D77" s="1"/>
      <c r="E77" s="1"/>
      <c r="F77" s="1"/>
      <c r="I77" s="108"/>
    </row>
    <row r="78" spans="1:9" ht="11.25">
      <c r="A78" s="1"/>
      <c r="B78" s="1"/>
      <c r="C78" s="1"/>
      <c r="D78" s="1"/>
      <c r="E78" s="1"/>
      <c r="F78" s="1"/>
      <c r="I78" s="108"/>
    </row>
    <row r="80" spans="6:8" ht="11.25">
      <c r="F80" s="19"/>
      <c r="G80" s="19" t="s">
        <v>24</v>
      </c>
      <c r="H80" s="21">
        <v>10</v>
      </c>
    </row>
    <row r="81" spans="1:8" ht="13.5">
      <c r="A81" s="91" t="s">
        <v>3</v>
      </c>
      <c r="B81" s="92"/>
      <c r="C81" s="92"/>
      <c r="G81" s="19" t="s">
        <v>25</v>
      </c>
      <c r="H81" s="21">
        <v>10</v>
      </c>
    </row>
    <row r="82" spans="1:3" ht="13.5">
      <c r="A82" s="92" t="s">
        <v>4</v>
      </c>
      <c r="B82" s="122">
        <f>+H81*193.97+H80*88.9</f>
        <v>2828.7</v>
      </c>
      <c r="C82" s="122"/>
    </row>
    <row r="83" spans="1:8" ht="13.5">
      <c r="A83" s="92"/>
      <c r="B83" s="93"/>
      <c r="C83" s="92"/>
      <c r="G83" s="19"/>
      <c r="H83" s="62"/>
    </row>
    <row r="84" spans="1:8" ht="13.5">
      <c r="A84" s="92" t="s">
        <v>5</v>
      </c>
      <c r="B84" s="122">
        <f>+H81*152.43+H80*51.34</f>
        <v>2037.7000000000003</v>
      </c>
      <c r="C84" s="122"/>
      <c r="G84" s="19"/>
      <c r="H84" s="62"/>
    </row>
    <row r="85" spans="2:8" ht="11.25">
      <c r="B85" s="32"/>
      <c r="G85" s="19"/>
      <c r="H85" s="62"/>
    </row>
    <row r="86" spans="2:8" ht="11.25">
      <c r="B86" s="123"/>
      <c r="C86" s="123"/>
      <c r="D86" s="34"/>
      <c r="H86" s="34"/>
    </row>
    <row r="87" spans="4:8" ht="11.25">
      <c r="D87" s="14" t="s">
        <v>1</v>
      </c>
      <c r="E87" s="15"/>
      <c r="F87" s="34"/>
      <c r="H87" s="34"/>
    </row>
    <row r="88" spans="4:8" ht="12" thickBot="1">
      <c r="D88" s="34"/>
      <c r="E88" s="36"/>
      <c r="F88" s="34"/>
      <c r="G88" s="19"/>
      <c r="H88" s="35" t="s">
        <v>6</v>
      </c>
    </row>
    <row r="89" spans="1:10" ht="11.25">
      <c r="A89" s="81" t="s">
        <v>48</v>
      </c>
      <c r="B89" s="38">
        <v>5</v>
      </c>
      <c r="C89" s="36" t="s">
        <v>7</v>
      </c>
      <c r="D89" s="124">
        <f>+B89/B90*100</f>
        <v>20</v>
      </c>
      <c r="E89" s="12" t="s">
        <v>8</v>
      </c>
      <c r="F89" s="34"/>
      <c r="G89" s="18"/>
      <c r="H89" s="37">
        <v>83</v>
      </c>
      <c r="I89" s="118">
        <v>10</v>
      </c>
      <c r="J89" s="119"/>
    </row>
    <row r="90" spans="1:10" ht="11.25">
      <c r="A90" s="81" t="s">
        <v>44</v>
      </c>
      <c r="B90" s="17">
        <f>+A64</f>
        <v>25</v>
      </c>
      <c r="D90" s="124"/>
      <c r="E90" s="12" t="s">
        <v>9</v>
      </c>
      <c r="H90" s="40">
        <v>97</v>
      </c>
      <c r="I90" s="110">
        <v>5</v>
      </c>
      <c r="J90" s="120"/>
    </row>
    <row r="91" spans="1:10" ht="12" thickBot="1">
      <c r="A91" s="20"/>
      <c r="B91" s="17"/>
      <c r="D91" s="39"/>
      <c r="H91" s="41">
        <f>+D89</f>
        <v>20</v>
      </c>
      <c r="I91" s="112">
        <f>+I89+(I90-I89)*(H91-H89)/(H90-H89)</f>
        <v>32.5</v>
      </c>
      <c r="J91" s="113"/>
    </row>
    <row r="93" spans="1:7" ht="11.25">
      <c r="A93" s="42" t="s">
        <v>10</v>
      </c>
      <c r="B93" s="63">
        <f>+D89</f>
        <v>20</v>
      </c>
      <c r="C93" s="44" t="s">
        <v>11</v>
      </c>
      <c r="D93" s="44"/>
      <c r="E93" s="44"/>
      <c r="F93" s="44"/>
      <c r="G93" s="45">
        <f>IF(AND(D89&gt;H89,D89&lt;=H90),I91,(IF(AND(D89&gt;H95,D89&lt;=H96),I97,(IF(AND(D89&gt;=0,D89&lt;=H95),I100,(IF(AND(D89&gt;H90,D89&lt;=100),0,"ERRORE")))))))</f>
        <v>30</v>
      </c>
    </row>
    <row r="94" ht="12" thickBot="1">
      <c r="H94" s="35" t="s">
        <v>40</v>
      </c>
    </row>
    <row r="95" spans="8:10" ht="11.25">
      <c r="H95" s="37">
        <v>45</v>
      </c>
      <c r="I95" s="118">
        <v>30</v>
      </c>
      <c r="J95" s="121"/>
    </row>
    <row r="96" spans="8:10" ht="11.25">
      <c r="H96" s="46">
        <v>83</v>
      </c>
      <c r="I96" s="110">
        <v>10</v>
      </c>
      <c r="J96" s="111"/>
    </row>
    <row r="97" spans="8:10" ht="12" thickBot="1">
      <c r="H97" s="41">
        <f>+D89</f>
        <v>20</v>
      </c>
      <c r="I97" s="112">
        <f>+I95+(I96-I95)*(H97-H95)/(H96-H95)</f>
        <v>43.1578947368421</v>
      </c>
      <c r="J97" s="113"/>
    </row>
    <row r="98" spans="1:5" ht="13.5">
      <c r="A98" s="94" t="s">
        <v>43</v>
      </c>
      <c r="B98" s="95"/>
      <c r="C98" s="92"/>
      <c r="D98" s="92"/>
      <c r="E98" s="101" t="s">
        <v>26</v>
      </c>
    </row>
    <row r="99" spans="1:8" ht="14.25" thickBot="1">
      <c r="A99" s="95" t="s">
        <v>4</v>
      </c>
      <c r="B99" s="97">
        <f>+B82*G93%</f>
        <v>848.6099999999999</v>
      </c>
      <c r="C99" s="92"/>
      <c r="D99" s="92"/>
      <c r="E99" s="92"/>
      <c r="H99" s="35" t="s">
        <v>41</v>
      </c>
    </row>
    <row r="100" spans="1:10" ht="14.25" thickBot="1">
      <c r="A100" s="95"/>
      <c r="B100" s="97"/>
      <c r="C100" s="92"/>
      <c r="D100" s="92"/>
      <c r="E100" s="92"/>
      <c r="H100" s="47">
        <f>+D89</f>
        <v>20</v>
      </c>
      <c r="I100" s="114">
        <v>30</v>
      </c>
      <c r="J100" s="115"/>
    </row>
    <row r="101" spans="1:5" ht="13.5">
      <c r="A101" s="95" t="s">
        <v>5</v>
      </c>
      <c r="B101" s="97">
        <f>+B84*G93%</f>
        <v>611.3100000000001</v>
      </c>
      <c r="C101" s="92"/>
      <c r="D101" s="92"/>
      <c r="E101" s="92"/>
    </row>
    <row r="103" spans="1:6" ht="13.5" thickBot="1">
      <c r="A103" s="64" t="s">
        <v>27</v>
      </c>
      <c r="B103" s="64"/>
      <c r="C103" s="65"/>
      <c r="D103" s="66"/>
      <c r="E103" s="66"/>
      <c r="F103" s="24"/>
    </row>
    <row r="104" spans="1:5" ht="12" thickTop="1">
      <c r="A104" s="67"/>
      <c r="B104" s="67"/>
      <c r="C104" s="67"/>
      <c r="D104" s="67"/>
      <c r="E104" s="67"/>
    </row>
    <row r="105" spans="1:5" ht="12.75" customHeight="1">
      <c r="A105" s="67"/>
      <c r="B105" s="67"/>
      <c r="C105" s="67"/>
      <c r="D105" s="67"/>
      <c r="E105" s="67"/>
    </row>
    <row r="106" spans="1:10" ht="12.75" customHeight="1">
      <c r="A106" s="68" t="s">
        <v>28</v>
      </c>
      <c r="B106" s="67"/>
      <c r="C106" s="67"/>
      <c r="E106" s="69" t="s">
        <v>29</v>
      </c>
      <c r="F106" s="133" t="s">
        <v>37</v>
      </c>
      <c r="G106" s="133"/>
      <c r="H106" s="133"/>
      <c r="I106" s="133"/>
      <c r="J106" s="133"/>
    </row>
    <row r="107" spans="1:10" ht="12.75" customHeight="1">
      <c r="A107" s="102" t="s">
        <v>4</v>
      </c>
      <c r="B107" s="103">
        <f>7.5%*B99+2*H80+H81*2</f>
        <v>103.64574999999999</v>
      </c>
      <c r="C107" s="7"/>
      <c r="D107" s="67"/>
      <c r="E107" s="67"/>
      <c r="F107" s="133"/>
      <c r="G107" s="133"/>
      <c r="H107" s="133"/>
      <c r="I107" s="133"/>
      <c r="J107" s="133"/>
    </row>
    <row r="108" spans="1:10" ht="12.75" customHeight="1">
      <c r="A108" s="102"/>
      <c r="B108" s="104"/>
      <c r="C108" s="7"/>
      <c r="D108" s="67"/>
      <c r="E108" s="67"/>
      <c r="F108" s="133"/>
      <c r="G108" s="133"/>
      <c r="H108" s="133"/>
      <c r="I108" s="133"/>
      <c r="J108" s="133"/>
    </row>
    <row r="109" spans="1:10" ht="12.75" customHeight="1">
      <c r="A109" s="102" t="s">
        <v>5</v>
      </c>
      <c r="B109" s="103">
        <f>+B101*7.5%+2*H80+H81*2</f>
        <v>85.84825000000001</v>
      </c>
      <c r="C109" s="7"/>
      <c r="D109" s="67"/>
      <c r="E109" s="67"/>
      <c r="F109" s="133"/>
      <c r="G109" s="133"/>
      <c r="H109" s="133"/>
      <c r="I109" s="133"/>
      <c r="J109" s="133"/>
    </row>
    <row r="110" spans="1:10" ht="12.75" customHeight="1">
      <c r="A110" s="7"/>
      <c r="B110" s="8"/>
      <c r="C110" s="7"/>
      <c r="D110" s="67"/>
      <c r="E110" s="67"/>
      <c r="F110" s="70"/>
      <c r="G110" s="70"/>
      <c r="H110" s="70"/>
      <c r="I110" s="70"/>
      <c r="J110" s="70"/>
    </row>
    <row r="111" spans="1:10" ht="12.75" customHeight="1">
      <c r="A111" s="7"/>
      <c r="B111" s="8"/>
      <c r="C111" s="7"/>
      <c r="D111" s="67"/>
      <c r="E111" s="67"/>
      <c r="F111" s="70"/>
      <c r="G111" s="70"/>
      <c r="H111" s="70"/>
      <c r="I111" s="70"/>
      <c r="J111" s="70"/>
    </row>
    <row r="112" spans="1:10" ht="12.75" customHeight="1">
      <c r="A112" s="7"/>
      <c r="B112" s="8"/>
      <c r="C112" s="7"/>
      <c r="D112" s="67"/>
      <c r="E112" s="67"/>
      <c r="F112" s="70"/>
      <c r="G112" s="70"/>
      <c r="H112" s="70"/>
      <c r="I112" s="70"/>
      <c r="J112" s="70"/>
    </row>
    <row r="113" spans="1:10" ht="12.75" customHeight="1">
      <c r="A113" s="7"/>
      <c r="B113" s="8"/>
      <c r="C113" s="7"/>
      <c r="D113" s="67"/>
      <c r="E113" s="67"/>
      <c r="F113" s="70"/>
      <c r="G113" s="70"/>
      <c r="H113" s="70"/>
      <c r="I113" s="70"/>
      <c r="J113" s="70"/>
    </row>
    <row r="114" spans="1:10" ht="12.75" customHeight="1">
      <c r="A114" s="7"/>
      <c r="B114" s="8"/>
      <c r="C114" s="7"/>
      <c r="D114" s="67"/>
      <c r="E114" s="67"/>
      <c r="F114" s="70"/>
      <c r="G114" s="70"/>
      <c r="H114" s="70"/>
      <c r="I114" s="70"/>
      <c r="J114" s="70"/>
    </row>
    <row r="115" spans="1:10" ht="12.75" customHeight="1">
      <c r="A115" s="7"/>
      <c r="B115" s="8"/>
      <c r="C115" s="7"/>
      <c r="D115" s="67"/>
      <c r="E115" s="67"/>
      <c r="F115" s="70"/>
      <c r="G115" s="70"/>
      <c r="H115" s="70"/>
      <c r="I115" s="70"/>
      <c r="J115" s="70"/>
    </row>
    <row r="116" spans="1:10" ht="12.75" customHeight="1">
      <c r="A116" s="7"/>
      <c r="B116" s="8"/>
      <c r="C116" s="7"/>
      <c r="D116" s="67"/>
      <c r="E116" s="67"/>
      <c r="F116" s="70"/>
      <c r="G116" s="70"/>
      <c r="H116" s="70"/>
      <c r="I116" s="70"/>
      <c r="J116" s="70"/>
    </row>
    <row r="117" spans="1:10" ht="12.75" customHeight="1">
      <c r="A117" s="7"/>
      <c r="B117" s="8"/>
      <c r="C117" s="7"/>
      <c r="D117" s="67"/>
      <c r="E117" s="67"/>
      <c r="F117" s="70"/>
      <c r="G117" s="70"/>
      <c r="H117" s="70"/>
      <c r="I117" s="70"/>
      <c r="J117" s="70"/>
    </row>
    <row r="118" spans="1:10" ht="12.75" customHeight="1">
      <c r="A118" s="7"/>
      <c r="B118" s="8"/>
      <c r="C118" s="7"/>
      <c r="D118" s="67"/>
      <c r="E118" s="67"/>
      <c r="F118" s="70"/>
      <c r="G118" s="70"/>
      <c r="H118" s="70"/>
      <c r="I118" s="70"/>
      <c r="J118" s="70"/>
    </row>
    <row r="119" spans="1:10" ht="12.75" customHeight="1">
      <c r="A119" s="7"/>
      <c r="B119" s="8"/>
      <c r="C119" s="7"/>
      <c r="D119" s="67"/>
      <c r="E119" s="67"/>
      <c r="F119" s="70"/>
      <c r="G119" s="70"/>
      <c r="H119" s="70"/>
      <c r="I119" s="70"/>
      <c r="J119" s="70"/>
    </row>
    <row r="120" spans="1:10" ht="12.75" customHeight="1">
      <c r="A120" s="7"/>
      <c r="B120" s="8"/>
      <c r="C120" s="7"/>
      <c r="D120" s="67"/>
      <c r="E120" s="67"/>
      <c r="F120" s="70"/>
      <c r="G120" s="70"/>
      <c r="H120" s="70"/>
      <c r="I120" s="70"/>
      <c r="J120" s="70"/>
    </row>
    <row r="121" spans="1:10" ht="12.75" customHeight="1">
      <c r="A121" s="7"/>
      <c r="B121" s="8"/>
      <c r="C121" s="7"/>
      <c r="D121" s="67"/>
      <c r="E121" s="67"/>
      <c r="F121" s="70"/>
      <c r="G121" s="70"/>
      <c r="H121" s="70"/>
      <c r="I121" s="70"/>
      <c r="J121" s="70"/>
    </row>
    <row r="122" spans="1:10" ht="12.75" customHeight="1">
      <c r="A122" s="7"/>
      <c r="B122" s="8"/>
      <c r="C122" s="7"/>
      <c r="D122" s="67"/>
      <c r="E122" s="67"/>
      <c r="F122" s="70"/>
      <c r="G122" s="70"/>
      <c r="H122" s="70"/>
      <c r="I122" s="70"/>
      <c r="J122" s="70"/>
    </row>
    <row r="123" spans="1:10" ht="12.75" customHeight="1">
      <c r="A123" s="67"/>
      <c r="B123" s="72"/>
      <c r="C123" s="67"/>
      <c r="D123" s="67"/>
      <c r="E123" s="67"/>
      <c r="F123" s="70"/>
      <c r="G123" s="70"/>
      <c r="H123" s="70"/>
      <c r="I123" s="70"/>
      <c r="J123" s="70"/>
    </row>
    <row r="124" spans="1:10" ht="6.75" customHeight="1">
      <c r="A124" s="67"/>
      <c r="B124" s="72"/>
      <c r="C124" s="67"/>
      <c r="D124" s="67"/>
      <c r="E124" s="67"/>
      <c r="F124" s="70"/>
      <c r="G124" s="70"/>
      <c r="H124" s="70"/>
      <c r="I124" s="70"/>
      <c r="J124" s="70"/>
    </row>
    <row r="125" spans="1:255" s="55" customFormat="1" ht="19.5" customHeight="1">
      <c r="A125" s="56"/>
      <c r="B125" s="90" t="s">
        <v>36</v>
      </c>
      <c r="C125" s="58"/>
      <c r="D125" s="58"/>
      <c r="E125" s="58"/>
      <c r="F125" s="59"/>
      <c r="G125" s="56"/>
      <c r="H125" s="57"/>
      <c r="I125" s="54"/>
      <c r="J125" s="54"/>
      <c r="K125" s="73"/>
      <c r="L125" s="52"/>
      <c r="M125" s="53"/>
      <c r="N125" s="54"/>
      <c r="O125" s="54"/>
      <c r="P125" s="54"/>
      <c r="Q125" s="73"/>
      <c r="R125" s="52"/>
      <c r="S125" s="53"/>
      <c r="T125" s="54"/>
      <c r="U125" s="54"/>
      <c r="V125" s="54"/>
      <c r="W125" s="73"/>
      <c r="X125" s="52"/>
      <c r="Y125" s="53"/>
      <c r="Z125" s="54"/>
      <c r="AA125" s="54"/>
      <c r="AB125" s="54"/>
      <c r="AC125" s="73"/>
      <c r="AD125" s="52"/>
      <c r="AE125" s="53"/>
      <c r="AF125" s="54"/>
      <c r="AG125" s="54"/>
      <c r="AH125" s="54"/>
      <c r="AI125" s="73"/>
      <c r="AJ125" s="52"/>
      <c r="AK125" s="53"/>
      <c r="AL125" s="54"/>
      <c r="AM125" s="54"/>
      <c r="AN125" s="54"/>
      <c r="AO125" s="73"/>
      <c r="AP125" s="52"/>
      <c r="AQ125" s="53"/>
      <c r="AR125" s="54"/>
      <c r="AS125" s="54"/>
      <c r="AT125" s="54"/>
      <c r="AU125" s="73"/>
      <c r="AV125" s="52"/>
      <c r="AW125" s="53"/>
      <c r="AX125" s="54"/>
      <c r="AY125" s="54"/>
      <c r="AZ125" s="54"/>
      <c r="BA125" s="73"/>
      <c r="BB125" s="52"/>
      <c r="BC125" s="53"/>
      <c r="BD125" s="54"/>
      <c r="BE125" s="54"/>
      <c r="BF125" s="54"/>
      <c r="BG125" s="73"/>
      <c r="BH125" s="52"/>
      <c r="BI125" s="53"/>
      <c r="BJ125" s="54"/>
      <c r="BK125" s="54"/>
      <c r="BL125" s="54"/>
      <c r="BM125" s="73"/>
      <c r="BN125" s="52"/>
      <c r="BO125" s="53"/>
      <c r="BP125" s="54"/>
      <c r="BQ125" s="54"/>
      <c r="BR125" s="54"/>
      <c r="BS125" s="73"/>
      <c r="BT125" s="52"/>
      <c r="BU125" s="53"/>
      <c r="BV125" s="54"/>
      <c r="BW125" s="54"/>
      <c r="BX125" s="54"/>
      <c r="BY125" s="73"/>
      <c r="BZ125" s="52"/>
      <c r="CA125" s="53"/>
      <c r="CB125" s="54"/>
      <c r="CC125" s="54"/>
      <c r="CD125" s="54"/>
      <c r="CE125" s="73"/>
      <c r="CF125" s="52"/>
      <c r="CG125" s="53"/>
      <c r="CH125" s="54"/>
      <c r="CI125" s="54"/>
      <c r="CJ125" s="54"/>
      <c r="CK125" s="73"/>
      <c r="CL125" s="52"/>
      <c r="CM125" s="53"/>
      <c r="CN125" s="54"/>
      <c r="CO125" s="54"/>
      <c r="CP125" s="54"/>
      <c r="CQ125" s="73"/>
      <c r="CR125" s="52"/>
      <c r="CS125" s="53"/>
      <c r="CT125" s="54"/>
      <c r="CU125" s="54"/>
      <c r="CV125" s="54"/>
      <c r="CW125" s="73"/>
      <c r="CX125" s="52"/>
      <c r="CY125" s="53"/>
      <c r="CZ125" s="54"/>
      <c r="DA125" s="54"/>
      <c r="DB125" s="54"/>
      <c r="DC125" s="73"/>
      <c r="DD125" s="52"/>
      <c r="DE125" s="53"/>
      <c r="DF125" s="54"/>
      <c r="DG125" s="54"/>
      <c r="DH125" s="54"/>
      <c r="DI125" s="73"/>
      <c r="DJ125" s="52"/>
      <c r="DK125" s="53"/>
      <c r="DL125" s="54"/>
      <c r="DM125" s="54"/>
      <c r="DN125" s="54"/>
      <c r="DO125" s="73"/>
      <c r="DP125" s="52"/>
      <c r="DQ125" s="53"/>
      <c r="DR125" s="54"/>
      <c r="DS125" s="54"/>
      <c r="DT125" s="54"/>
      <c r="DU125" s="73"/>
      <c r="DV125" s="52"/>
      <c r="DW125" s="53"/>
      <c r="DX125" s="54"/>
      <c r="DY125" s="54"/>
      <c r="DZ125" s="54"/>
      <c r="EA125" s="73"/>
      <c r="EB125" s="52"/>
      <c r="EC125" s="53"/>
      <c r="ED125" s="54"/>
      <c r="EE125" s="54"/>
      <c r="EF125" s="54"/>
      <c r="EG125" s="73"/>
      <c r="EH125" s="52"/>
      <c r="EI125" s="53"/>
      <c r="EJ125" s="54"/>
      <c r="EK125" s="54"/>
      <c r="EL125" s="54"/>
      <c r="EM125" s="73"/>
      <c r="EN125" s="52"/>
      <c r="EO125" s="53"/>
      <c r="EP125" s="54"/>
      <c r="EQ125" s="54"/>
      <c r="ER125" s="54"/>
      <c r="ES125" s="73"/>
      <c r="ET125" s="52"/>
      <c r="EU125" s="53"/>
      <c r="EV125" s="54"/>
      <c r="EW125" s="54"/>
      <c r="EX125" s="54"/>
      <c r="EY125" s="73"/>
      <c r="EZ125" s="52"/>
      <c r="FA125" s="53"/>
      <c r="FB125" s="54"/>
      <c r="FC125" s="54"/>
      <c r="FD125" s="54"/>
      <c r="FE125" s="73"/>
      <c r="FF125" s="52"/>
      <c r="FG125" s="53"/>
      <c r="FH125" s="54"/>
      <c r="FI125" s="54"/>
      <c r="FJ125" s="54"/>
      <c r="FK125" s="73"/>
      <c r="FL125" s="52"/>
      <c r="FM125" s="53"/>
      <c r="FN125" s="54"/>
      <c r="FO125" s="54"/>
      <c r="FP125" s="54"/>
      <c r="FQ125" s="73"/>
      <c r="FR125" s="52"/>
      <c r="FS125" s="53"/>
      <c r="FT125" s="54"/>
      <c r="FU125" s="54"/>
      <c r="FV125" s="54"/>
      <c r="FW125" s="73"/>
      <c r="FX125" s="52"/>
      <c r="FY125" s="53"/>
      <c r="FZ125" s="54"/>
      <c r="GA125" s="54"/>
      <c r="GB125" s="54"/>
      <c r="GC125" s="73"/>
      <c r="GD125" s="52"/>
      <c r="GE125" s="53"/>
      <c r="GF125" s="54"/>
      <c r="GG125" s="54"/>
      <c r="GH125" s="54"/>
      <c r="GI125" s="73"/>
      <c r="GJ125" s="52"/>
      <c r="GK125" s="53"/>
      <c r="GL125" s="54"/>
      <c r="GM125" s="54"/>
      <c r="GN125" s="54"/>
      <c r="GO125" s="73"/>
      <c r="GP125" s="52"/>
      <c r="GQ125" s="53"/>
      <c r="GR125" s="54"/>
      <c r="GS125" s="54"/>
      <c r="GT125" s="54"/>
      <c r="GU125" s="73"/>
      <c r="GV125" s="52"/>
      <c r="GW125" s="53"/>
      <c r="GX125" s="54"/>
      <c r="GY125" s="54"/>
      <c r="GZ125" s="54"/>
      <c r="HA125" s="73"/>
      <c r="HB125" s="52"/>
      <c r="HC125" s="53"/>
      <c r="HD125" s="54"/>
      <c r="HE125" s="54"/>
      <c r="HF125" s="54"/>
      <c r="HG125" s="73"/>
      <c r="HH125" s="52"/>
      <c r="HI125" s="53"/>
      <c r="HJ125" s="54"/>
      <c r="HK125" s="54"/>
      <c r="HL125" s="54"/>
      <c r="HM125" s="73"/>
      <c r="HN125" s="52"/>
      <c r="HO125" s="53"/>
      <c r="HP125" s="54"/>
      <c r="HQ125" s="54"/>
      <c r="HR125" s="54"/>
      <c r="HS125" s="73"/>
      <c r="HT125" s="52"/>
      <c r="HU125" s="53"/>
      <c r="HV125" s="54"/>
      <c r="HW125" s="54"/>
      <c r="HX125" s="54"/>
      <c r="HY125" s="73"/>
      <c r="HZ125" s="52"/>
      <c r="IA125" s="53"/>
      <c r="IB125" s="54"/>
      <c r="IC125" s="54"/>
      <c r="ID125" s="54"/>
      <c r="IE125" s="73"/>
      <c r="IF125" s="52"/>
      <c r="IG125" s="53"/>
      <c r="IH125" s="54"/>
      <c r="II125" s="54"/>
      <c r="IJ125" s="54"/>
      <c r="IK125" s="73"/>
      <c r="IL125" s="52"/>
      <c r="IM125" s="53"/>
      <c r="IN125" s="54"/>
      <c r="IO125" s="54"/>
      <c r="IP125" s="54"/>
      <c r="IQ125" s="73"/>
      <c r="IR125" s="52"/>
      <c r="IS125" s="53"/>
      <c r="IT125" s="54"/>
      <c r="IU125" s="54"/>
    </row>
    <row r="126" ht="11.25">
      <c r="F126" s="60"/>
    </row>
    <row r="127" spans="1:8" ht="11.25">
      <c r="A127" s="134" t="s">
        <v>39</v>
      </c>
      <c r="B127" s="135"/>
      <c r="G127" s="13"/>
      <c r="H127" s="13"/>
    </row>
    <row r="128" spans="1:8" ht="11.25">
      <c r="A128" s="125">
        <v>50</v>
      </c>
      <c r="B128" s="126"/>
      <c r="G128" s="13"/>
      <c r="H128" s="13"/>
    </row>
    <row r="129" spans="1:8" ht="11.25">
      <c r="A129" s="127"/>
      <c r="B129" s="128"/>
      <c r="G129" s="13"/>
      <c r="H129" s="13"/>
    </row>
    <row r="130" spans="1:8" ht="11.25">
      <c r="A130" s="127"/>
      <c r="B130" s="128"/>
      <c r="G130" s="13"/>
      <c r="H130" s="13"/>
    </row>
    <row r="131" spans="1:8" ht="21" customHeight="1">
      <c r="A131" s="129"/>
      <c r="B131" s="130"/>
      <c r="C131" s="13" t="s">
        <v>50</v>
      </c>
      <c r="G131" s="13"/>
      <c r="H131" s="13"/>
    </row>
    <row r="132" spans="7:8" ht="11.25">
      <c r="G132" s="13"/>
      <c r="H132" s="13"/>
    </row>
    <row r="133" spans="3:8" ht="11.25">
      <c r="C133" s="14" t="s">
        <v>1</v>
      </c>
      <c r="D133" s="15"/>
      <c r="G133" s="13"/>
      <c r="H133" s="13"/>
    </row>
    <row r="134" spans="3:8" ht="11.25">
      <c r="C134" s="16"/>
      <c r="G134" s="13"/>
      <c r="H134" s="13"/>
    </row>
    <row r="135" spans="3:8" ht="11.25">
      <c r="C135" s="16"/>
      <c r="G135" s="13"/>
      <c r="H135" s="13"/>
    </row>
    <row r="136" spans="3:8" ht="11.25">
      <c r="C136" s="16"/>
      <c r="G136" s="13"/>
      <c r="H136" s="13"/>
    </row>
    <row r="137" spans="3:8" ht="11.25">
      <c r="C137" s="16"/>
      <c r="G137" s="13"/>
      <c r="H137" s="13"/>
    </row>
    <row r="138" spans="3:8" ht="11.25">
      <c r="C138" s="16"/>
      <c r="G138" s="13"/>
      <c r="H138" s="13"/>
    </row>
    <row r="139" spans="3:5" ht="11.25">
      <c r="C139" s="18"/>
      <c r="E139" s="13"/>
    </row>
    <row r="141" spans="1:5" ht="13.5" thickBot="1">
      <c r="A141" s="9" t="s">
        <v>46</v>
      </c>
      <c r="B141" s="22"/>
      <c r="C141" s="23"/>
      <c r="D141" s="24"/>
      <c r="E141" s="24"/>
    </row>
    <row r="142" spans="1:6" ht="92.25" customHeight="1" thickTop="1">
      <c r="A142" s="131" t="s">
        <v>23</v>
      </c>
      <c r="B142" s="131"/>
      <c r="C142" s="131"/>
      <c r="D142" s="131"/>
      <c r="E142" s="131"/>
      <c r="F142" s="132"/>
    </row>
    <row r="143" spans="1:6" ht="11.25">
      <c r="A143" s="109"/>
      <c r="B143" s="109"/>
      <c r="C143" s="109"/>
      <c r="D143" s="109"/>
      <c r="E143" s="109"/>
      <c r="F143" s="61"/>
    </row>
    <row r="144" ht="11.25">
      <c r="F144" s="61"/>
    </row>
    <row r="145" ht="11.25">
      <c r="F145" s="61"/>
    </row>
    <row r="146" spans="1:3" ht="13.5">
      <c r="A146" s="91" t="s">
        <v>3</v>
      </c>
      <c r="B146" s="92"/>
      <c r="C146" s="92"/>
    </row>
    <row r="147" spans="1:7" ht="13.5">
      <c r="A147" s="92" t="s">
        <v>4</v>
      </c>
      <c r="B147" s="122">
        <f>+H148*38.79+H149*19.4+H150*58.19</f>
        <v>116.38</v>
      </c>
      <c r="C147" s="122"/>
      <c r="G147" s="19"/>
    </row>
    <row r="148" spans="1:8" ht="13.5">
      <c r="A148" s="92"/>
      <c r="B148" s="93"/>
      <c r="C148" s="92"/>
      <c r="G148" s="19" t="s">
        <v>31</v>
      </c>
      <c r="H148" s="21">
        <v>1</v>
      </c>
    </row>
    <row r="149" spans="1:8" ht="13.5">
      <c r="A149" s="92" t="s">
        <v>5</v>
      </c>
      <c r="B149" s="122">
        <f>+H148*30.49+H149*15.24+H150*45.73</f>
        <v>91.46</v>
      </c>
      <c r="C149" s="122"/>
      <c r="G149" s="19" t="s">
        <v>32</v>
      </c>
      <c r="H149" s="21">
        <v>1</v>
      </c>
    </row>
    <row r="150" spans="2:8" ht="11.25">
      <c r="B150" s="32"/>
      <c r="G150" s="19" t="s">
        <v>33</v>
      </c>
      <c r="H150" s="21">
        <v>1</v>
      </c>
    </row>
    <row r="151" spans="2:8" ht="11.25">
      <c r="B151" s="123"/>
      <c r="C151" s="123"/>
      <c r="D151" s="34"/>
      <c r="H151" s="34"/>
    </row>
    <row r="152" spans="4:8" ht="11.25">
      <c r="D152" s="14" t="s">
        <v>1</v>
      </c>
      <c r="E152" s="15"/>
      <c r="F152" s="34"/>
      <c r="H152" s="34"/>
    </row>
    <row r="153" spans="4:8" ht="12" thickBot="1">
      <c r="D153" s="34"/>
      <c r="E153" s="36"/>
      <c r="F153" s="34"/>
      <c r="G153" s="19"/>
      <c r="H153" s="35" t="s">
        <v>6</v>
      </c>
    </row>
    <row r="154" spans="1:10" ht="11.25">
      <c r="A154" s="81" t="s">
        <v>49</v>
      </c>
      <c r="B154" s="38">
        <v>20</v>
      </c>
      <c r="C154" s="36" t="s">
        <v>7</v>
      </c>
      <c r="D154" s="124">
        <f>+B154/B155*100</f>
        <v>40</v>
      </c>
      <c r="E154" s="12" t="s">
        <v>8</v>
      </c>
      <c r="F154" s="34"/>
      <c r="G154" s="18"/>
      <c r="H154" s="37">
        <v>83</v>
      </c>
      <c r="I154" s="118">
        <v>10</v>
      </c>
      <c r="J154" s="119"/>
    </row>
    <row r="155" spans="1:10" ht="11.25">
      <c r="A155" s="81" t="s">
        <v>44</v>
      </c>
      <c r="B155" s="17">
        <f>+A128</f>
        <v>50</v>
      </c>
      <c r="D155" s="124"/>
      <c r="E155" s="12" t="s">
        <v>9</v>
      </c>
      <c r="H155" s="40">
        <v>97</v>
      </c>
      <c r="I155" s="110">
        <v>5</v>
      </c>
      <c r="J155" s="120"/>
    </row>
    <row r="156" spans="1:10" ht="12" thickBot="1">
      <c r="A156" s="20"/>
      <c r="B156" s="17"/>
      <c r="D156" s="39"/>
      <c r="H156" s="41">
        <f>+D154</f>
        <v>40</v>
      </c>
      <c r="I156" s="112">
        <f>+I154+(I155-I154)*(H156-H154)/(H155-H154)</f>
        <v>25.357142857142858</v>
      </c>
      <c r="J156" s="113"/>
    </row>
    <row r="158" spans="1:7" ht="11.25">
      <c r="A158" s="42" t="s">
        <v>10</v>
      </c>
      <c r="B158" s="63">
        <f>+D154</f>
        <v>40</v>
      </c>
      <c r="C158" s="44" t="s">
        <v>11</v>
      </c>
      <c r="D158" s="44"/>
      <c r="E158" s="44"/>
      <c r="F158" s="44"/>
      <c r="G158" s="45">
        <f>IF(AND(D154&gt;H154,D154&lt;=H155),I156,(IF(AND(D154&gt;H160,D154&lt;=H161),I162,(IF(AND(D154&gt;=0,D154&lt;=H160),I165,(IF(AND(D154&gt;H155,D154&lt;=100),0,"ERRORE")))))))</f>
        <v>30</v>
      </c>
    </row>
    <row r="159" ht="12" thickBot="1">
      <c r="H159" s="35" t="s">
        <v>40</v>
      </c>
    </row>
    <row r="160" spans="8:10" ht="11.25">
      <c r="H160" s="37">
        <v>45</v>
      </c>
      <c r="I160" s="118">
        <v>30</v>
      </c>
      <c r="J160" s="121"/>
    </row>
    <row r="161" spans="8:10" ht="11.25">
      <c r="H161" s="46">
        <v>83</v>
      </c>
      <c r="I161" s="110">
        <v>10</v>
      </c>
      <c r="J161" s="111"/>
    </row>
    <row r="162" spans="8:10" ht="12" thickBot="1">
      <c r="H162" s="41">
        <f>+D154</f>
        <v>40</v>
      </c>
      <c r="I162" s="112">
        <f>+I160+(I161-I160)*(H162-H160)/(H161-H160)</f>
        <v>32.631578947368425</v>
      </c>
      <c r="J162" s="113"/>
    </row>
    <row r="163" spans="1:5" ht="13.5">
      <c r="A163" s="94" t="s">
        <v>43</v>
      </c>
      <c r="B163" s="95"/>
      <c r="C163" s="92"/>
      <c r="D163" s="92"/>
      <c r="E163" s="101" t="s">
        <v>26</v>
      </c>
    </row>
    <row r="164" spans="1:8" ht="14.25" thickBot="1">
      <c r="A164" s="95" t="s">
        <v>4</v>
      </c>
      <c r="B164" s="97">
        <f>+B147*G158%</f>
        <v>34.913999999999994</v>
      </c>
      <c r="C164" s="92"/>
      <c r="D164" s="92"/>
      <c r="E164" s="92"/>
      <c r="H164" s="35" t="s">
        <v>41</v>
      </c>
    </row>
    <row r="165" spans="1:10" ht="14.25" thickBot="1">
      <c r="A165" s="95"/>
      <c r="B165" s="97"/>
      <c r="C165" s="92"/>
      <c r="D165" s="92"/>
      <c r="E165" s="92"/>
      <c r="H165" s="47">
        <f>+D154</f>
        <v>40</v>
      </c>
      <c r="I165" s="114">
        <v>30</v>
      </c>
      <c r="J165" s="115"/>
    </row>
    <row r="166" spans="1:5" ht="13.5">
      <c r="A166" s="95" t="s">
        <v>5</v>
      </c>
      <c r="B166" s="97">
        <f>+B149*G158%</f>
        <v>27.438</v>
      </c>
      <c r="C166" s="92"/>
      <c r="D166" s="92"/>
      <c r="E166" s="92"/>
    </row>
    <row r="168" spans="1:10" ht="12.75" customHeight="1">
      <c r="A168" s="67"/>
      <c r="B168" s="74"/>
      <c r="C168" s="67"/>
      <c r="D168" s="67"/>
      <c r="E168" s="67"/>
      <c r="F168" s="70"/>
      <c r="G168" s="70"/>
      <c r="H168" s="70"/>
      <c r="I168" s="70"/>
      <c r="J168" s="70"/>
    </row>
    <row r="169" spans="1:7" ht="13.5" thickBot="1">
      <c r="A169" s="48" t="s">
        <v>38</v>
      </c>
      <c r="B169" s="22"/>
      <c r="C169" s="23"/>
      <c r="D169" s="24"/>
      <c r="E169" s="24"/>
      <c r="F169" s="24"/>
      <c r="G169" s="75"/>
    </row>
    <row r="170" spans="1:10" ht="12.75" customHeight="1" thickTop="1">
      <c r="A170" s="67"/>
      <c r="B170" s="74"/>
      <c r="C170" s="67"/>
      <c r="D170" s="67"/>
      <c r="E170" s="67"/>
      <c r="F170" s="70"/>
      <c r="G170" s="70"/>
      <c r="H170" s="70"/>
      <c r="I170" s="70"/>
      <c r="J170" s="70"/>
    </row>
    <row r="171" spans="1:10" ht="12.75" customHeight="1">
      <c r="A171" s="49" t="s">
        <v>14</v>
      </c>
      <c r="B171" s="13"/>
      <c r="C171" s="13"/>
      <c r="E171" s="50" t="s">
        <v>15</v>
      </c>
      <c r="F171" s="116" t="s">
        <v>16</v>
      </c>
      <c r="G171" s="117"/>
      <c r="H171" s="117"/>
      <c r="I171" s="117"/>
      <c r="J171" s="117"/>
    </row>
    <row r="172" spans="1:10" ht="13.5">
      <c r="A172" s="98" t="s">
        <v>4</v>
      </c>
      <c r="B172" s="105">
        <f>+H148*1.5+H149*1.5+H150*1.5+B164*14%</f>
        <v>9.38796</v>
      </c>
      <c r="C172" s="13"/>
      <c r="D172" s="13"/>
      <c r="F172" s="117"/>
      <c r="G172" s="117"/>
      <c r="H172" s="117"/>
      <c r="I172" s="117"/>
      <c r="J172" s="117"/>
    </row>
    <row r="173" spans="1:10" ht="13.5">
      <c r="A173" s="98"/>
      <c r="B173" s="106"/>
      <c r="C173" s="13"/>
      <c r="D173" s="13"/>
      <c r="F173" s="117"/>
      <c r="G173" s="117"/>
      <c r="H173" s="117"/>
      <c r="I173" s="117"/>
      <c r="J173" s="117"/>
    </row>
    <row r="174" spans="1:10" ht="13.5">
      <c r="A174" s="98" t="s">
        <v>5</v>
      </c>
      <c r="B174" s="105">
        <f>+H148*1.5+H149*1.5+H150*1.5+B166*14%</f>
        <v>8.34132</v>
      </c>
      <c r="C174" s="13"/>
      <c r="D174" s="13"/>
      <c r="F174" s="117"/>
      <c r="G174" s="117"/>
      <c r="H174" s="117"/>
      <c r="I174" s="117"/>
      <c r="J174" s="117"/>
    </row>
    <row r="175" spans="1:10" ht="11.25">
      <c r="A175" s="67"/>
      <c r="B175" s="71"/>
      <c r="C175" s="67"/>
      <c r="D175" s="67"/>
      <c r="E175" s="67"/>
      <c r="F175" s="117"/>
      <c r="G175" s="117"/>
      <c r="H175" s="117"/>
      <c r="I175" s="117"/>
      <c r="J175" s="117"/>
    </row>
    <row r="179" spans="1:3" ht="11.25">
      <c r="A179" s="76"/>
      <c r="B179" s="77"/>
      <c r="C179" s="77"/>
    </row>
    <row r="180" spans="1:3" ht="11.25">
      <c r="A180" s="77"/>
      <c r="B180" s="77"/>
      <c r="C180" s="77"/>
    </row>
    <row r="181" spans="1:3" ht="11.25">
      <c r="A181" s="77"/>
      <c r="B181" s="78"/>
      <c r="C181" s="79"/>
    </row>
    <row r="182" spans="1:3" ht="11.25">
      <c r="A182" s="77"/>
      <c r="B182" s="78"/>
      <c r="C182" s="79"/>
    </row>
    <row r="183" spans="1:3" ht="11.25">
      <c r="A183" s="77"/>
      <c r="B183" s="80"/>
      <c r="C183" s="79"/>
    </row>
    <row r="184" spans="1:3" ht="11.25">
      <c r="A184" s="77"/>
      <c r="B184" s="78"/>
      <c r="C184" s="79"/>
    </row>
    <row r="185" spans="1:3" ht="11.25">
      <c r="A185" s="77"/>
      <c r="B185" s="78"/>
      <c r="C185" s="79"/>
    </row>
  </sheetData>
  <sheetProtection/>
  <mergeCells count="46">
    <mergeCell ref="A4:B7"/>
    <mergeCell ref="A3:B3"/>
    <mergeCell ref="I27:J27"/>
    <mergeCell ref="D28:D29"/>
    <mergeCell ref="I28:J28"/>
    <mergeCell ref="I29:J29"/>
    <mergeCell ref="A18:F18"/>
    <mergeCell ref="B21:C21"/>
    <mergeCell ref="B23:C23"/>
    <mergeCell ref="B25:C25"/>
    <mergeCell ref="F43:J46"/>
    <mergeCell ref="F49:J53"/>
    <mergeCell ref="A63:B63"/>
    <mergeCell ref="A64:B67"/>
    <mergeCell ref="I33:J33"/>
    <mergeCell ref="I34:J34"/>
    <mergeCell ref="I35:J35"/>
    <mergeCell ref="I38:J38"/>
    <mergeCell ref="D89:D90"/>
    <mergeCell ref="I89:J89"/>
    <mergeCell ref="I90:J90"/>
    <mergeCell ref="I91:J91"/>
    <mergeCell ref="A76:F76"/>
    <mergeCell ref="B82:C82"/>
    <mergeCell ref="B84:C84"/>
    <mergeCell ref="B86:C86"/>
    <mergeCell ref="F106:J109"/>
    <mergeCell ref="A127:B127"/>
    <mergeCell ref="I95:J95"/>
    <mergeCell ref="I96:J96"/>
    <mergeCell ref="I97:J97"/>
    <mergeCell ref="I100:J100"/>
    <mergeCell ref="B147:C147"/>
    <mergeCell ref="B149:C149"/>
    <mergeCell ref="B151:C151"/>
    <mergeCell ref="D154:D155"/>
    <mergeCell ref="A128:B131"/>
    <mergeCell ref="A142:F142"/>
    <mergeCell ref="I161:J161"/>
    <mergeCell ref="I162:J162"/>
    <mergeCell ref="I165:J165"/>
    <mergeCell ref="F171:J175"/>
    <mergeCell ref="I154:J154"/>
    <mergeCell ref="I155:J155"/>
    <mergeCell ref="I156:J156"/>
    <mergeCell ref="I160:J160"/>
  </mergeCells>
  <printOptions/>
  <pageMargins left="0" right="0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Maurizio Amorosini</cp:lastModifiedBy>
  <cp:lastPrinted>2017-12-11T10:46:10Z</cp:lastPrinted>
  <dcterms:created xsi:type="dcterms:W3CDTF">2008-11-14T08:52:08Z</dcterms:created>
  <dcterms:modified xsi:type="dcterms:W3CDTF">2019-05-06T19:14:42Z</dcterms:modified>
  <cp:category/>
  <cp:version/>
  <cp:contentType/>
  <cp:contentStatus/>
</cp:coreProperties>
</file>